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Капитални инвестиции" sheetId="1" r:id="rId1"/>
  </sheets>
  <calcPr calcId="144525"/>
</workbook>
</file>

<file path=xl/calcChain.xml><?xml version="1.0" encoding="utf-8"?>
<calcChain xmlns="http://schemas.openxmlformats.org/spreadsheetml/2006/main">
  <c r="B22" i="1" l="1"/>
  <c r="E40" i="1" l="1"/>
  <c r="E44" i="1"/>
  <c r="F40" i="1"/>
  <c r="F44" i="1"/>
  <c r="G40" i="1"/>
  <c r="G44" i="1"/>
  <c r="H40" i="1"/>
  <c r="H44" i="1"/>
  <c r="I40" i="1"/>
  <c r="I44" i="1"/>
  <c r="J40" i="1"/>
  <c r="J44" i="1"/>
  <c r="K40" i="1"/>
  <c r="K44" i="1"/>
  <c r="L40" i="1"/>
  <c r="L44" i="1"/>
  <c r="M40" i="1"/>
  <c r="M44" i="1"/>
  <c r="N40" i="1"/>
  <c r="N44" i="1"/>
  <c r="O40" i="1"/>
  <c r="O44" i="1"/>
  <c r="P40" i="1"/>
  <c r="P44" i="1"/>
  <c r="Q40" i="1"/>
  <c r="Q44" i="1"/>
  <c r="D40" i="1"/>
  <c r="D44" i="1"/>
  <c r="D49" i="1"/>
  <c r="C49" i="1"/>
  <c r="C50" i="1" s="1"/>
  <c r="D50" i="1" s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C34" i="1"/>
  <c r="C51" i="1"/>
  <c r="B12" i="1"/>
  <c r="B23" i="1"/>
  <c r="B20" i="1" l="1"/>
  <c r="B30" i="1" s="1"/>
  <c r="C53" i="1" s="1"/>
  <c r="D51" i="1"/>
  <c r="E50" i="1"/>
  <c r="D53" i="1" l="1"/>
  <c r="E51" i="1"/>
  <c r="E53" i="1" s="1"/>
  <c r="F50" i="1"/>
  <c r="G50" i="1" l="1"/>
  <c r="F51" i="1"/>
  <c r="F53" i="1" s="1"/>
  <c r="H50" i="1" l="1"/>
  <c r="G51" i="1"/>
  <c r="G53" i="1" s="1"/>
  <c r="H51" i="1" l="1"/>
  <c r="H53" i="1" s="1"/>
  <c r="I50" i="1"/>
  <c r="I51" i="1" l="1"/>
  <c r="I53" i="1" s="1"/>
  <c r="J50" i="1"/>
  <c r="K50" i="1" l="1"/>
  <c r="J51" i="1"/>
  <c r="J53" i="1" s="1"/>
  <c r="L50" i="1" l="1"/>
  <c r="K51" i="1"/>
  <c r="K53" i="1" s="1"/>
  <c r="L51" i="1" l="1"/>
  <c r="L53" i="1" s="1"/>
  <c r="M50" i="1"/>
  <c r="M51" i="1" l="1"/>
  <c r="M53" i="1" s="1"/>
  <c r="N50" i="1"/>
  <c r="O50" i="1" l="1"/>
  <c r="N51" i="1"/>
  <c r="N53" i="1" s="1"/>
  <c r="P50" i="1" l="1"/>
  <c r="O51" i="1"/>
  <c r="O53" i="1" s="1"/>
  <c r="P51" i="1" l="1"/>
  <c r="P53" i="1" s="1"/>
  <c r="Q50" i="1"/>
  <c r="Q51" i="1" s="1"/>
  <c r="Q53" i="1" s="1"/>
  <c r="B55" i="1" l="1"/>
  <c r="B56" i="1"/>
</calcChain>
</file>

<file path=xl/sharedStrings.xml><?xml version="1.0" encoding="utf-8"?>
<sst xmlns="http://schemas.openxmlformats.org/spreadsheetml/2006/main" count="42" uniqueCount="41">
  <si>
    <t>ОЦЕНА НА КАПИТАЛНИ ИНВЕСТИЦИИ</t>
  </si>
  <si>
    <t>Легенда</t>
  </si>
  <si>
    <t>Инпути потребни за пресметката</t>
  </si>
  <si>
    <t>Формула - ексел програмот ќе даде преоден резултат потребен за конечниот аутпут</t>
  </si>
  <si>
    <t>Формула - конечен аутпут</t>
  </si>
  <si>
    <t>Извори на финансирање</t>
  </si>
  <si>
    <t>Сопствен капитал</t>
  </si>
  <si>
    <t>Долг</t>
  </si>
  <si>
    <t>Цена</t>
  </si>
  <si>
    <t>Износ</t>
  </si>
  <si>
    <t>Во постојани средства</t>
  </si>
  <si>
    <t>Во обртни средства</t>
  </si>
  <si>
    <t>Стартна инвестиција:</t>
  </si>
  <si>
    <t>Период</t>
  </si>
  <si>
    <t>Проектирани приходи</t>
  </si>
  <si>
    <t>Терминална вредност</t>
  </si>
  <si>
    <t>Фиксни трошоци</t>
  </si>
  <si>
    <t>Трошоци за финансирање</t>
  </si>
  <si>
    <t>Дивиденди</t>
  </si>
  <si>
    <t>Данок на добивка</t>
  </si>
  <si>
    <t>Учество на долгот во изворите</t>
  </si>
  <si>
    <t>Учество на обичниот капитал</t>
  </si>
  <si>
    <t>Бета коеф. на проектот</t>
  </si>
  <si>
    <t>Безризична стапка на принос</t>
  </si>
  <si>
    <t>Пазарна премија за ризик</t>
  </si>
  <si>
    <t>Пресм. дисконтна стапка</t>
  </si>
  <si>
    <t>Инфлација</t>
  </si>
  <si>
    <t xml:space="preserve">Дисконтна стапка која ќе се  </t>
  </si>
  <si>
    <t>користи при пресметките</t>
  </si>
  <si>
    <t>Кумулативен паричен тек</t>
  </si>
  <si>
    <t>Нето приноси (рентабилност)</t>
  </si>
  <si>
    <t>Нето паричен тек (ликвидност)</t>
  </si>
  <si>
    <t>Дисконтирани нето приноси</t>
  </si>
  <si>
    <t>Нето сегашна вредност</t>
  </si>
  <si>
    <t>Интерна стапка на принос</t>
  </si>
  <si>
    <t>Варијабилни трошоци (% од приходи)</t>
  </si>
  <si>
    <t>Трошоци за кредит</t>
  </si>
  <si>
    <t>Директно внесена дисконтна стапка</t>
  </si>
  <si>
    <t>вредности  во жолтите ќелии.</t>
  </si>
  <si>
    <r>
      <t>Ако</t>
    </r>
    <r>
      <rPr>
        <i/>
        <sz val="12"/>
        <color theme="1"/>
        <rFont val="Arial"/>
        <family val="2"/>
      </rPr>
      <t xml:space="preserve"> сакате да користите директно внесена дисконтна стапка внесете „1“ во B17</t>
    </r>
  </si>
  <si>
    <t xml:space="preserve">и внесете ја дисконтната стапка во B19, во спротивно оставете ја В17 празна и внесете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</si>
</sst>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i/>
      <sz val="12"/>
      <color theme="1"/>
      <name val="Arial"/>
      <family val="2"/>
    </font>
    <font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/>
    <xf numFmtId="0" fontId="4" fillId="3" borderId="0" xfId="0" applyFont="1" applyFill="1"/>
    <xf numFmtId="0" fontId="4" fillId="4" borderId="0" xfId="0" applyFont="1" applyFill="1"/>
    <xf numFmtId="0" fontId="4" fillId="0" borderId="1" xfId="0" applyFont="1" applyBorder="1"/>
    <xf numFmtId="0" fontId="4" fillId="0" borderId="4" xfId="0" applyFont="1" applyBorder="1"/>
    <xf numFmtId="0" fontId="5" fillId="0" borderId="2" xfId="0" applyFont="1" applyBorder="1"/>
    <xf numFmtId="0" fontId="7" fillId="0" borderId="0" xfId="0" applyFont="1" applyFill="1" applyBorder="1"/>
    <xf numFmtId="0" fontId="7" fillId="4" borderId="2" xfId="0" applyFont="1" applyFill="1" applyBorder="1"/>
    <xf numFmtId="0" fontId="4" fillId="0" borderId="1" xfId="0" applyFont="1" applyFill="1" applyBorder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/>
    <xf numFmtId="0" fontId="0" fillId="0" borderId="0" xfId="0" applyBorder="1"/>
    <xf numFmtId="0" fontId="8" fillId="0" borderId="1" xfId="0" applyFont="1" applyBorder="1"/>
    <xf numFmtId="0" fontId="4" fillId="0" borderId="3" xfId="0" applyFont="1" applyBorder="1"/>
    <xf numFmtId="0" fontId="4" fillId="0" borderId="2" xfId="0" applyFont="1" applyFill="1" applyBorder="1"/>
    <xf numFmtId="0" fontId="4" fillId="0" borderId="4" xfId="0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0" fontId="7" fillId="4" borderId="8" xfId="0" applyFont="1" applyFill="1" applyBorder="1"/>
    <xf numFmtId="0" fontId="7" fillId="4" borderId="15" xfId="0" applyFont="1" applyFill="1" applyBorder="1"/>
    <xf numFmtId="0" fontId="7" fillId="4" borderId="17" xfId="0" applyFont="1" applyFill="1" applyBorder="1"/>
    <xf numFmtId="0" fontId="0" fillId="0" borderId="0" xfId="0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8" fillId="0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0" fontId="4" fillId="3" borderId="1" xfId="0" applyNumberFormat="1" applyFont="1" applyFill="1" applyBorder="1" applyProtection="1">
      <protection hidden="1"/>
    </xf>
    <xf numFmtId="3" fontId="4" fillId="2" borderId="1" xfId="0" applyNumberFormat="1" applyFont="1" applyFill="1" applyBorder="1" applyProtection="1">
      <protection locked="0"/>
    </xf>
    <xf numFmtId="10" fontId="4" fillId="2" borderId="1" xfId="0" applyNumberFormat="1" applyFont="1" applyFill="1" applyBorder="1" applyProtection="1"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10" fontId="4" fillId="2" borderId="2" xfId="0" applyNumberFormat="1" applyFont="1" applyFill="1" applyBorder="1" applyAlignment="1" applyProtection="1">
      <alignment horizontal="center" vertical="center"/>
      <protection locked="0"/>
    </xf>
    <xf numFmtId="10" fontId="4" fillId="3" borderId="9" xfId="0" applyNumberFormat="1" applyFont="1" applyFill="1" applyBorder="1" applyAlignment="1" applyProtection="1">
      <alignment horizontal="center" vertical="center"/>
      <protection hidden="1"/>
    </xf>
    <xf numFmtId="10" fontId="4" fillId="2" borderId="10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10" fontId="4" fillId="2" borderId="1" xfId="0" applyNumberFormat="1" applyFont="1" applyFill="1" applyBorder="1" applyAlignment="1" applyProtection="1">
      <alignment horizontal="center" vertical="center"/>
      <protection locked="0"/>
    </xf>
    <xf numFmtId="10" fontId="6" fillId="3" borderId="11" xfId="0" applyNumberFormat="1" applyFont="1" applyFill="1" applyBorder="1" applyAlignment="1" applyProtection="1">
      <alignment horizontal="center" vertical="center"/>
      <protection hidden="1"/>
    </xf>
    <xf numFmtId="3" fontId="4" fillId="3" borderId="1" xfId="0" applyNumberFormat="1" applyFont="1" applyFill="1" applyBorder="1" applyProtection="1">
      <protection hidden="1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Border="1" applyProtection="1">
      <protection locked="0"/>
    </xf>
    <xf numFmtId="3" fontId="4" fillId="2" borderId="1" xfId="0" applyNumberFormat="1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Fill="1" applyBorder="1" applyProtection="1">
      <protection locked="0"/>
    </xf>
    <xf numFmtId="3" fontId="4" fillId="3" borderId="1" xfId="0" applyNumberFormat="1" applyFont="1" applyFill="1" applyBorder="1" applyAlignment="1" applyProtection="1">
      <alignment horizontal="center" vertical="center"/>
      <protection hidden="1"/>
    </xf>
    <xf numFmtId="3" fontId="4" fillId="2" borderId="4" xfId="0" applyNumberFormat="1" applyFont="1" applyFill="1" applyBorder="1" applyAlignment="1" applyProtection="1">
      <alignment horizontal="center" vertical="center"/>
      <protection locked="0"/>
    </xf>
    <xf numFmtId="3" fontId="7" fillId="4" borderId="12" xfId="0" applyNumberFormat="1" applyFont="1" applyFill="1" applyBorder="1" applyAlignment="1" applyProtection="1">
      <alignment horizontal="center" vertical="center"/>
      <protection hidden="1"/>
    </xf>
    <xf numFmtId="3" fontId="7" fillId="4" borderId="13" xfId="0" applyNumberFormat="1" applyFont="1" applyFill="1" applyBorder="1" applyAlignment="1" applyProtection="1">
      <alignment horizontal="center" vertical="center"/>
      <protection hidden="1"/>
    </xf>
    <xf numFmtId="3" fontId="7" fillId="4" borderId="8" xfId="0" applyNumberFormat="1" applyFont="1" applyFill="1" applyBorder="1" applyAlignment="1" applyProtection="1">
      <alignment horizontal="center" vertical="center"/>
      <protection hidden="1"/>
    </xf>
    <xf numFmtId="3" fontId="7" fillId="4" borderId="14" xfId="0" applyNumberFormat="1" applyFont="1" applyFill="1" applyBorder="1" applyAlignment="1" applyProtection="1">
      <alignment horizontal="center" vertical="center"/>
      <protection hidden="1"/>
    </xf>
    <xf numFmtId="3" fontId="7" fillId="4" borderId="5" xfId="0" applyNumberFormat="1" applyFont="1" applyFill="1" applyBorder="1" applyAlignment="1" applyProtection="1">
      <alignment horizontal="center" vertical="center"/>
      <protection hidden="1"/>
    </xf>
    <xf numFmtId="3" fontId="7" fillId="4" borderId="6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3" fontId="7" fillId="4" borderId="16" xfId="0" applyNumberFormat="1" applyFont="1" applyFill="1" applyBorder="1" applyProtection="1">
      <protection hidden="1"/>
    </xf>
    <xf numFmtId="0" fontId="4" fillId="0" borderId="0" xfId="0" applyFont="1" applyProtection="1">
      <protection hidden="1"/>
    </xf>
    <xf numFmtId="10" fontId="7" fillId="4" borderId="18" xfId="0" applyNumberFormat="1" applyFont="1" applyFill="1" applyBorder="1" applyProtection="1">
      <protection hidden="1"/>
    </xf>
    <xf numFmtId="10" fontId="4" fillId="3" borderId="1" xfId="0" applyNumberFormat="1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43"/>
  <sheetViews>
    <sheetView tabSelected="1" workbookViewId="0">
      <selection sqref="A1:K1"/>
    </sheetView>
  </sheetViews>
  <sheetFormatPr defaultRowHeight="15" x14ac:dyDescent="0.25"/>
  <cols>
    <col min="1" max="1" width="39.140625" customWidth="1"/>
    <col min="2" max="2" width="12.140625" customWidth="1"/>
    <col min="3" max="3" width="11.85546875" customWidth="1"/>
    <col min="4" max="17" width="11.5703125" customWidth="1"/>
  </cols>
  <sheetData>
    <row r="1" spans="1:47" ht="21" thickBot="1" x14ac:dyDescent="0.3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3"/>
    </row>
    <row r="2" spans="1:47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7" ht="15.7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</row>
    <row r="4" spans="1:47" ht="15.75" x14ac:dyDescent="0.25">
      <c r="A4" s="3"/>
      <c r="B4" s="2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</row>
    <row r="5" spans="1:47" ht="15.75" x14ac:dyDescent="0.25">
      <c r="A5" s="4"/>
      <c r="B5" s="2" t="s">
        <v>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</row>
    <row r="6" spans="1:47" ht="15.75" x14ac:dyDescent="0.25">
      <c r="A6" s="5"/>
      <c r="B6" s="2" t="s">
        <v>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47" ht="15.75" x14ac:dyDescent="0.25">
      <c r="A8" s="2"/>
      <c r="B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</row>
    <row r="9" spans="1:47" ht="16.5" thickBot="1" x14ac:dyDescent="0.3">
      <c r="A9" s="2"/>
      <c r="B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</row>
    <row r="10" spans="1:47" ht="16.5" thickBot="1" x14ac:dyDescent="0.3">
      <c r="A10" s="8" t="s">
        <v>5</v>
      </c>
      <c r="B10" s="8" t="s">
        <v>8</v>
      </c>
      <c r="C10" s="8" t="s">
        <v>9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</row>
    <row r="11" spans="1:47" ht="15.75" x14ac:dyDescent="0.25">
      <c r="A11" s="7"/>
      <c r="B11" s="7"/>
      <c r="C11" s="7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</row>
    <row r="12" spans="1:47" ht="15.75" x14ac:dyDescent="0.25">
      <c r="A12" s="6" t="s">
        <v>6</v>
      </c>
      <c r="B12" s="35">
        <f>B25+B27+B26*B24</f>
        <v>0.14400000000000002</v>
      </c>
      <c r="C12" s="36">
        <v>50000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</row>
    <row r="13" spans="1:47" ht="15.75" x14ac:dyDescent="0.25">
      <c r="A13" s="6" t="s">
        <v>7</v>
      </c>
      <c r="B13" s="37">
        <v>4.4999999999999998E-2</v>
      </c>
      <c r="C13" s="36">
        <v>350000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</row>
    <row r="14" spans="1:47" ht="15.75" x14ac:dyDescent="0.25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</row>
    <row r="15" spans="1:47" ht="15.75" x14ac:dyDescent="0.25">
      <c r="A15" s="28" t="s">
        <v>39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</row>
    <row r="16" spans="1:47" ht="16.5" thickBot="1" x14ac:dyDescent="0.3">
      <c r="A16" s="29" t="s">
        <v>40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</row>
    <row r="17" spans="1:47" ht="16.5" thickBot="1" x14ac:dyDescent="0.3">
      <c r="A17" s="29" t="s">
        <v>38</v>
      </c>
      <c r="B17" s="38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</row>
    <row r="18" spans="1:47" ht="16.5" thickBot="1" x14ac:dyDescent="0.3"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</row>
    <row r="19" spans="1:47" ht="16.5" thickBot="1" x14ac:dyDescent="0.3">
      <c r="A19" s="19" t="s">
        <v>37</v>
      </c>
      <c r="B19" s="39">
        <v>7.4999999999999997E-2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</row>
    <row r="20" spans="1:47" ht="16.5" thickBot="1" x14ac:dyDescent="0.3">
      <c r="A20" s="19" t="s">
        <v>25</v>
      </c>
      <c r="B20" s="40">
        <f>B13*(1-B21)*B22+B12*B23</f>
        <v>5.3437500000000006E-2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</row>
    <row r="21" spans="1:47" ht="15.75" x14ac:dyDescent="0.25">
      <c r="A21" s="20" t="s">
        <v>19</v>
      </c>
      <c r="B21" s="41">
        <v>0.1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</row>
    <row r="22" spans="1:47" ht="15.75" x14ac:dyDescent="0.25">
      <c r="A22" s="11" t="s">
        <v>20</v>
      </c>
      <c r="B22" s="63">
        <f>C13/(C13+C12)</f>
        <v>0.875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</row>
    <row r="23" spans="1:47" ht="15.75" x14ac:dyDescent="0.25">
      <c r="A23" s="11" t="s">
        <v>21</v>
      </c>
      <c r="B23" s="63">
        <f>C12/(C12+C13)</f>
        <v>0.125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</row>
    <row r="24" spans="1:47" ht="15.75" x14ac:dyDescent="0.25">
      <c r="A24" s="6" t="s">
        <v>22</v>
      </c>
      <c r="B24" s="42">
        <v>1.2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</row>
    <row r="25" spans="1:47" ht="15.75" x14ac:dyDescent="0.25">
      <c r="A25" s="6" t="s">
        <v>23</v>
      </c>
      <c r="B25" s="43">
        <v>0.04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</row>
    <row r="26" spans="1:47" ht="15.75" x14ac:dyDescent="0.25">
      <c r="A26" s="11" t="s">
        <v>24</v>
      </c>
      <c r="B26" s="43">
        <v>7.0000000000000007E-2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</row>
    <row r="27" spans="1:47" ht="15.75" x14ac:dyDescent="0.25">
      <c r="A27" s="11" t="s">
        <v>26</v>
      </c>
      <c r="B27" s="43">
        <v>0.02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</row>
    <row r="28" spans="1:47" ht="16.5" thickBot="1" x14ac:dyDescent="0.3"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</row>
    <row r="29" spans="1:47" ht="16.5" thickBot="1" x14ac:dyDescent="0.3">
      <c r="A29" s="21" t="s">
        <v>27</v>
      </c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</row>
    <row r="30" spans="1:47" ht="16.5" thickBot="1" x14ac:dyDescent="0.3">
      <c r="A30" s="22" t="s">
        <v>28</v>
      </c>
      <c r="B30" s="44">
        <f>IF(B17=1,B19,B20)</f>
        <v>5.3437500000000006E-2</v>
      </c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</row>
    <row r="31" spans="1:47" ht="15.75" x14ac:dyDescent="0.25">
      <c r="A31" s="27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</row>
    <row r="32" spans="1:47" ht="16.5" thickBot="1" x14ac:dyDescent="0.3">
      <c r="C32" s="34" t="s">
        <v>13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</row>
    <row r="33" spans="1:47" ht="16.5" thickBot="1" x14ac:dyDescent="0.3">
      <c r="C33" s="12">
        <v>0</v>
      </c>
      <c r="D33" s="13">
        <v>1</v>
      </c>
      <c r="E33" s="13">
        <v>2</v>
      </c>
      <c r="F33" s="13">
        <v>3</v>
      </c>
      <c r="G33" s="13">
        <v>4</v>
      </c>
      <c r="H33" s="13">
        <v>5</v>
      </c>
      <c r="I33" s="13">
        <v>6</v>
      </c>
      <c r="J33" s="13">
        <v>7</v>
      </c>
      <c r="K33" s="13">
        <v>8</v>
      </c>
      <c r="L33" s="13">
        <v>9</v>
      </c>
      <c r="M33" s="13">
        <v>10</v>
      </c>
      <c r="N33" s="13">
        <v>11</v>
      </c>
      <c r="O33" s="13">
        <v>12</v>
      </c>
      <c r="P33" s="13">
        <v>13</v>
      </c>
      <c r="Q33" s="14">
        <v>14</v>
      </c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</row>
    <row r="34" spans="1:47" ht="16.5" thickBot="1" x14ac:dyDescent="0.3">
      <c r="A34" s="8" t="s">
        <v>12</v>
      </c>
      <c r="C34" s="45">
        <f>C35+C36</f>
        <v>450000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</row>
    <row r="35" spans="1:47" ht="15.75" x14ac:dyDescent="0.25">
      <c r="A35" s="7" t="s">
        <v>10</v>
      </c>
      <c r="B35" s="2"/>
      <c r="C35" s="36">
        <v>300000</v>
      </c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</row>
    <row r="36" spans="1:47" ht="15.75" x14ac:dyDescent="0.25">
      <c r="A36" s="11" t="s">
        <v>11</v>
      </c>
      <c r="C36" s="36">
        <v>150000</v>
      </c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</row>
    <row r="37" spans="1:47" ht="15.75" x14ac:dyDescent="0.25">
      <c r="A37" s="2"/>
      <c r="B37" s="2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</row>
    <row r="38" spans="1:47" ht="15.75" x14ac:dyDescent="0.25">
      <c r="A38" s="6" t="s">
        <v>14</v>
      </c>
      <c r="B38" s="15"/>
      <c r="C38" s="48"/>
      <c r="D38" s="49">
        <v>55000</v>
      </c>
      <c r="E38" s="49">
        <v>57000</v>
      </c>
      <c r="F38" s="49">
        <v>60000</v>
      </c>
      <c r="G38" s="49">
        <v>65000</v>
      </c>
      <c r="H38" s="49">
        <v>67500</v>
      </c>
      <c r="I38" s="49">
        <v>70000</v>
      </c>
      <c r="J38" s="49">
        <v>72500</v>
      </c>
      <c r="K38" s="49">
        <v>77000</v>
      </c>
      <c r="L38" s="49">
        <v>80000</v>
      </c>
      <c r="M38" s="49">
        <v>78000</v>
      </c>
      <c r="N38" s="49">
        <v>75000</v>
      </c>
      <c r="O38" s="49">
        <v>75000</v>
      </c>
      <c r="P38" s="49">
        <v>75000</v>
      </c>
      <c r="Q38" s="49">
        <v>75000</v>
      </c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</row>
    <row r="39" spans="1:47" ht="15.75" x14ac:dyDescent="0.25">
      <c r="A39" s="6" t="s">
        <v>15</v>
      </c>
      <c r="B39" s="15"/>
      <c r="C39" s="48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36">
        <v>350000</v>
      </c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</row>
    <row r="40" spans="1:47" ht="15.75" x14ac:dyDescent="0.25">
      <c r="A40" s="6" t="s">
        <v>35</v>
      </c>
      <c r="B40" s="43">
        <v>0.35</v>
      </c>
      <c r="C40" s="16"/>
      <c r="D40" s="51">
        <f>$B$40*D38</f>
        <v>19250</v>
      </c>
      <c r="E40" s="51">
        <f t="shared" ref="E40:Q40" si="0">$B$40*E38</f>
        <v>19950</v>
      </c>
      <c r="F40" s="51">
        <f t="shared" si="0"/>
        <v>21000</v>
      </c>
      <c r="G40" s="51">
        <f t="shared" si="0"/>
        <v>22750</v>
      </c>
      <c r="H40" s="51">
        <f t="shared" si="0"/>
        <v>23625</v>
      </c>
      <c r="I40" s="51">
        <f t="shared" si="0"/>
        <v>24500</v>
      </c>
      <c r="J40" s="51">
        <f t="shared" si="0"/>
        <v>25375</v>
      </c>
      <c r="K40" s="51">
        <f t="shared" si="0"/>
        <v>26950</v>
      </c>
      <c r="L40" s="51">
        <f t="shared" si="0"/>
        <v>28000</v>
      </c>
      <c r="M40" s="51">
        <f t="shared" si="0"/>
        <v>27300</v>
      </c>
      <c r="N40" s="51">
        <f t="shared" si="0"/>
        <v>26250</v>
      </c>
      <c r="O40" s="51">
        <f t="shared" si="0"/>
        <v>26250</v>
      </c>
      <c r="P40" s="51">
        <f t="shared" si="0"/>
        <v>26250</v>
      </c>
      <c r="Q40" s="51">
        <f t="shared" si="0"/>
        <v>26250</v>
      </c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</row>
    <row r="41" spans="1:47" ht="15.75" x14ac:dyDescent="0.25">
      <c r="A41" s="6" t="s">
        <v>16</v>
      </c>
      <c r="B41" s="15"/>
      <c r="C41" s="15"/>
      <c r="D41" s="49">
        <v>5500</v>
      </c>
      <c r="E41" s="49">
        <v>5500</v>
      </c>
      <c r="F41" s="49">
        <v>5500</v>
      </c>
      <c r="G41" s="49">
        <v>5500</v>
      </c>
      <c r="H41" s="49">
        <v>5500</v>
      </c>
      <c r="I41" s="49">
        <v>5500</v>
      </c>
      <c r="J41" s="49">
        <v>5500</v>
      </c>
      <c r="K41" s="49">
        <v>5500</v>
      </c>
      <c r="L41" s="49">
        <v>5500</v>
      </c>
      <c r="M41" s="49">
        <v>5500</v>
      </c>
      <c r="N41" s="49">
        <v>5500</v>
      </c>
      <c r="O41" s="49">
        <v>5500</v>
      </c>
      <c r="P41" s="49">
        <v>5500</v>
      </c>
      <c r="Q41" s="49">
        <v>5500</v>
      </c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</row>
    <row r="42" spans="1:47" ht="15.75" x14ac:dyDescent="0.25">
      <c r="A42" s="17" t="s">
        <v>17</v>
      </c>
      <c r="B42" s="15"/>
      <c r="C42" s="15"/>
      <c r="D42" s="15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5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</row>
    <row r="43" spans="1:47" ht="15.75" x14ac:dyDescent="0.25">
      <c r="A43" s="6" t="s">
        <v>36</v>
      </c>
      <c r="B43" s="48"/>
      <c r="C43" s="48"/>
      <c r="D43" s="49">
        <v>25000</v>
      </c>
      <c r="E43" s="49">
        <v>25000</v>
      </c>
      <c r="F43" s="49">
        <v>25000</v>
      </c>
      <c r="G43" s="49">
        <v>25000</v>
      </c>
      <c r="H43" s="49">
        <v>25000</v>
      </c>
      <c r="I43" s="49">
        <v>25000</v>
      </c>
      <c r="J43" s="49">
        <v>25000</v>
      </c>
      <c r="K43" s="49">
        <v>25000</v>
      </c>
      <c r="L43" s="49">
        <v>25000</v>
      </c>
      <c r="M43" s="49">
        <v>25000</v>
      </c>
      <c r="N43" s="49">
        <v>25000</v>
      </c>
      <c r="O43" s="49">
        <v>25000</v>
      </c>
      <c r="P43" s="49">
        <v>25000</v>
      </c>
      <c r="Q43" s="49">
        <v>25000</v>
      </c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</row>
    <row r="44" spans="1:47" ht="15.75" x14ac:dyDescent="0.25">
      <c r="A44" s="6" t="s">
        <v>19</v>
      </c>
      <c r="B44" s="46"/>
      <c r="C44" s="46"/>
      <c r="D44" s="52">
        <f>(D38-D40-D41-D43)*$B$21</f>
        <v>525</v>
      </c>
      <c r="E44" s="52">
        <f t="shared" ref="E44:Q44" si="1">(E38-E40-E41-E43)*$B$21</f>
        <v>655</v>
      </c>
      <c r="F44" s="52">
        <f t="shared" si="1"/>
        <v>850</v>
      </c>
      <c r="G44" s="52">
        <f t="shared" si="1"/>
        <v>1175</v>
      </c>
      <c r="H44" s="52">
        <f t="shared" si="1"/>
        <v>1337.5</v>
      </c>
      <c r="I44" s="52">
        <f t="shared" si="1"/>
        <v>1500</v>
      </c>
      <c r="J44" s="52">
        <f t="shared" si="1"/>
        <v>1662.5</v>
      </c>
      <c r="K44" s="52">
        <f t="shared" si="1"/>
        <v>1955</v>
      </c>
      <c r="L44" s="52">
        <f t="shared" si="1"/>
        <v>2150</v>
      </c>
      <c r="M44" s="52">
        <f t="shared" si="1"/>
        <v>2020</v>
      </c>
      <c r="N44" s="52">
        <f t="shared" si="1"/>
        <v>1825</v>
      </c>
      <c r="O44" s="52">
        <f t="shared" si="1"/>
        <v>1825</v>
      </c>
      <c r="P44" s="52">
        <f t="shared" si="1"/>
        <v>1825</v>
      </c>
      <c r="Q44" s="52">
        <f t="shared" si="1"/>
        <v>1825</v>
      </c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</row>
    <row r="45" spans="1:47" ht="15.75" x14ac:dyDescent="0.25">
      <c r="A45" s="6" t="s">
        <v>18</v>
      </c>
      <c r="B45" s="47"/>
      <c r="C45" s="47"/>
      <c r="D45" s="49">
        <v>0</v>
      </c>
      <c r="E45" s="49">
        <v>0</v>
      </c>
      <c r="F45" s="49">
        <v>0</v>
      </c>
      <c r="G45" s="49">
        <v>2000</v>
      </c>
      <c r="H45" s="49">
        <v>3500</v>
      </c>
      <c r="I45" s="49">
        <v>4500</v>
      </c>
      <c r="J45" s="49">
        <v>5000</v>
      </c>
      <c r="K45" s="49">
        <v>5500</v>
      </c>
      <c r="L45" s="49">
        <v>10000</v>
      </c>
      <c r="M45" s="49">
        <v>15000</v>
      </c>
      <c r="N45" s="49">
        <v>17500</v>
      </c>
      <c r="O45" s="49">
        <v>20000</v>
      </c>
      <c r="P45" s="49">
        <v>22500</v>
      </c>
      <c r="Q45" s="49">
        <v>25000</v>
      </c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</row>
    <row r="46" spans="1:47" ht="15.75" x14ac:dyDescent="0.25">
      <c r="B46" s="2"/>
      <c r="C46" s="2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</row>
    <row r="47" spans="1:47" ht="15.7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</row>
    <row r="48" spans="1:47" ht="16.5" thickBo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</row>
    <row r="49" spans="1:47" ht="16.5" thickBot="1" x14ac:dyDescent="0.3">
      <c r="A49" s="23" t="s">
        <v>31</v>
      </c>
      <c r="B49" s="9"/>
      <c r="C49" s="53">
        <f>C12+C13-C34</f>
        <v>-50000</v>
      </c>
      <c r="D49" s="54">
        <f t="shared" ref="D49:Q49" si="2">D38-D40-D41-D43-D44-D45</f>
        <v>4725</v>
      </c>
      <c r="E49" s="54">
        <f t="shared" si="2"/>
        <v>5895</v>
      </c>
      <c r="F49" s="54">
        <f t="shared" si="2"/>
        <v>7650</v>
      </c>
      <c r="G49" s="54">
        <f t="shared" si="2"/>
        <v>8575</v>
      </c>
      <c r="H49" s="54">
        <f t="shared" si="2"/>
        <v>8537.5</v>
      </c>
      <c r="I49" s="54">
        <f t="shared" si="2"/>
        <v>9000</v>
      </c>
      <c r="J49" s="54">
        <f t="shared" si="2"/>
        <v>9962.5</v>
      </c>
      <c r="K49" s="54">
        <f t="shared" si="2"/>
        <v>12095</v>
      </c>
      <c r="L49" s="54">
        <f t="shared" si="2"/>
        <v>9350</v>
      </c>
      <c r="M49" s="54">
        <f t="shared" si="2"/>
        <v>3180</v>
      </c>
      <c r="N49" s="54">
        <f t="shared" si="2"/>
        <v>-1075</v>
      </c>
      <c r="O49" s="54">
        <f t="shared" si="2"/>
        <v>-3575</v>
      </c>
      <c r="P49" s="54">
        <f t="shared" si="2"/>
        <v>-6075</v>
      </c>
      <c r="Q49" s="54">
        <f t="shared" si="2"/>
        <v>-8575</v>
      </c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</row>
    <row r="50" spans="1:47" ht="16.5" thickBot="1" x14ac:dyDescent="0.3">
      <c r="A50" s="10" t="s">
        <v>29</v>
      </c>
      <c r="B50" s="15"/>
      <c r="C50" s="55">
        <f>C49</f>
        <v>-50000</v>
      </c>
      <c r="D50" s="56">
        <f>C50+D49</f>
        <v>-45275</v>
      </c>
      <c r="E50" s="56">
        <f t="shared" ref="E50:Q50" si="3">D50+E49</f>
        <v>-39380</v>
      </c>
      <c r="F50" s="56">
        <f t="shared" si="3"/>
        <v>-31730</v>
      </c>
      <c r="G50" s="56">
        <f t="shared" si="3"/>
        <v>-23155</v>
      </c>
      <c r="H50" s="56">
        <f t="shared" si="3"/>
        <v>-14617.5</v>
      </c>
      <c r="I50" s="56">
        <f t="shared" si="3"/>
        <v>-5617.5</v>
      </c>
      <c r="J50" s="56">
        <f t="shared" si="3"/>
        <v>4345</v>
      </c>
      <c r="K50" s="56">
        <f t="shared" si="3"/>
        <v>16440</v>
      </c>
      <c r="L50" s="56">
        <f t="shared" si="3"/>
        <v>25790</v>
      </c>
      <c r="M50" s="56">
        <f t="shared" si="3"/>
        <v>28970</v>
      </c>
      <c r="N50" s="56">
        <f t="shared" si="3"/>
        <v>27895</v>
      </c>
      <c r="O50" s="56">
        <f t="shared" si="3"/>
        <v>24320</v>
      </c>
      <c r="P50" s="56">
        <f t="shared" si="3"/>
        <v>18245</v>
      </c>
      <c r="Q50" s="56">
        <f t="shared" si="3"/>
        <v>9670</v>
      </c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</row>
    <row r="51" spans="1:47" ht="16.5" thickBot="1" x14ac:dyDescent="0.3">
      <c r="A51" s="10" t="s">
        <v>30</v>
      </c>
      <c r="B51" s="2"/>
      <c r="C51" s="57">
        <f>0-C34</f>
        <v>-450000</v>
      </c>
      <c r="D51" s="58">
        <f t="shared" ref="D51:P51" si="4">D50+D43+D44</f>
        <v>-19750</v>
      </c>
      <c r="E51" s="58">
        <f t="shared" si="4"/>
        <v>-13725</v>
      </c>
      <c r="F51" s="58">
        <f t="shared" si="4"/>
        <v>-5880</v>
      </c>
      <c r="G51" s="58">
        <f t="shared" si="4"/>
        <v>3020</v>
      </c>
      <c r="H51" s="58">
        <f t="shared" si="4"/>
        <v>11720</v>
      </c>
      <c r="I51" s="58">
        <f t="shared" si="4"/>
        <v>20882.5</v>
      </c>
      <c r="J51" s="58">
        <f t="shared" si="4"/>
        <v>31007.5</v>
      </c>
      <c r="K51" s="58">
        <f t="shared" si="4"/>
        <v>43395</v>
      </c>
      <c r="L51" s="58">
        <f t="shared" si="4"/>
        <v>52940</v>
      </c>
      <c r="M51" s="58">
        <f t="shared" si="4"/>
        <v>55990</v>
      </c>
      <c r="N51" s="58">
        <f t="shared" si="4"/>
        <v>54720</v>
      </c>
      <c r="O51" s="58">
        <f t="shared" si="4"/>
        <v>51145</v>
      </c>
      <c r="P51" s="58">
        <f t="shared" si="4"/>
        <v>45070</v>
      </c>
      <c r="Q51" s="58">
        <f>Q50+Q43+Q44+Q39</f>
        <v>386495</v>
      </c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</row>
    <row r="52" spans="1:47" ht="16.5" thickBot="1" x14ac:dyDescent="0.3"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</row>
    <row r="53" spans="1:47" ht="16.5" thickBot="1" x14ac:dyDescent="0.3">
      <c r="A53" s="10" t="s">
        <v>32</v>
      </c>
      <c r="B53" s="59"/>
      <c r="C53" s="57">
        <f>C51/(1+$B$30)^C33</f>
        <v>-450000</v>
      </c>
      <c r="D53" s="57">
        <f t="shared" ref="D53:Q53" si="5">D51/(1+$B$30)^D33</f>
        <v>-18748.14595075645</v>
      </c>
      <c r="E53" s="57">
        <f t="shared" si="5"/>
        <v>-12367.866953910283</v>
      </c>
      <c r="F53" s="57">
        <f t="shared" si="5"/>
        <v>-5029.8033230998108</v>
      </c>
      <c r="G53" s="57">
        <f t="shared" si="5"/>
        <v>2452.2901072188643</v>
      </c>
      <c r="H53" s="57">
        <f t="shared" si="5"/>
        <v>9034.0760185862946</v>
      </c>
      <c r="I53" s="57">
        <f t="shared" si="5"/>
        <v>15280.228364852859</v>
      </c>
      <c r="J53" s="57">
        <f t="shared" si="5"/>
        <v>21537.998033084423</v>
      </c>
      <c r="K53" s="57">
        <f t="shared" si="5"/>
        <v>28613.402173431692</v>
      </c>
      <c r="L53" s="57">
        <f t="shared" si="5"/>
        <v>33136.372918934918</v>
      </c>
      <c r="M53" s="57">
        <f t="shared" si="5"/>
        <v>33267.696094612911</v>
      </c>
      <c r="N53" s="57">
        <f t="shared" si="5"/>
        <v>30863.812540110113</v>
      </c>
      <c r="O53" s="57">
        <f t="shared" si="5"/>
        <v>27384.063457733431</v>
      </c>
      <c r="P53" s="57">
        <f t="shared" si="5"/>
        <v>22907.278372021421</v>
      </c>
      <c r="Q53" s="57">
        <f t="shared" si="5"/>
        <v>186475.18260471939</v>
      </c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</row>
    <row r="54" spans="1:47" ht="16.5" thickBot="1" x14ac:dyDescent="0.3"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</row>
    <row r="55" spans="1:47" ht="15.75" x14ac:dyDescent="0.25">
      <c r="A55" s="24" t="s">
        <v>33</v>
      </c>
      <c r="B55" s="60">
        <f>C53+D53+E53+F53+G53+H53+I53+J53+K53+L53+M53+N53+O53+P53+Q53</f>
        <v>-75193.415542460221</v>
      </c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</row>
    <row r="56" spans="1:47" ht="16.5" thickBot="1" x14ac:dyDescent="0.3">
      <c r="A56" s="25" t="s">
        <v>34</v>
      </c>
      <c r="B56" s="62">
        <f>IRR(C53:Q53,B30)</f>
        <v>-1.4561834854638134E-2</v>
      </c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</row>
    <row r="57" spans="1:47" ht="15.75" x14ac:dyDescent="0.2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</row>
    <row r="58" spans="1:47" ht="15.75" x14ac:dyDescent="0.2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</row>
    <row r="59" spans="1:47" ht="15.75" x14ac:dyDescent="0.2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</row>
    <row r="60" spans="1:47" ht="15.75" x14ac:dyDescent="0.2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</row>
    <row r="61" spans="1:47" ht="15.7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</row>
    <row r="62" spans="1:47" ht="15.7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</row>
    <row r="63" spans="1:47" ht="15.7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</row>
    <row r="64" spans="1:47" ht="15.7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</row>
    <row r="65" spans="1:47" ht="15.7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</row>
    <row r="66" spans="1:47" ht="15.7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</row>
    <row r="67" spans="1:47" ht="15.7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</row>
    <row r="68" spans="1:47" ht="15.7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</row>
    <row r="69" spans="1:47" ht="15.7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</row>
    <row r="70" spans="1:47" ht="15.7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</row>
    <row r="71" spans="1:47" ht="15.7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</row>
    <row r="72" spans="1:47" ht="15.7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</row>
    <row r="73" spans="1:47" ht="15.7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</row>
    <row r="74" spans="1:47" ht="15.7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</row>
    <row r="75" spans="1:47" ht="15.7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</row>
    <row r="76" spans="1:47" ht="15.7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</row>
    <row r="77" spans="1:47" ht="15.7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</row>
    <row r="78" spans="1:47" ht="15.7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</row>
    <row r="79" spans="1:47" ht="15.7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</row>
    <row r="80" spans="1:47" ht="15.7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</row>
    <row r="81" spans="1:47" ht="15.7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</row>
    <row r="82" spans="1:47" ht="15.7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</row>
    <row r="83" spans="1:47" ht="15.7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</row>
    <row r="84" spans="1:47" ht="15.7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</row>
    <row r="85" spans="1:47" ht="15.7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</row>
    <row r="86" spans="1:47" ht="15.7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</row>
    <row r="87" spans="1:47" ht="15.7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</row>
    <row r="88" spans="1:47" ht="15.7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</row>
    <row r="89" spans="1:47" ht="15.7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</row>
    <row r="90" spans="1:47" ht="15.7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</row>
    <row r="91" spans="1:47" ht="15.7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</row>
    <row r="92" spans="1:47" ht="15.7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</row>
    <row r="93" spans="1:47" ht="15.7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</row>
    <row r="94" spans="1:47" ht="15.7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</row>
    <row r="95" spans="1:47" ht="15.7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</row>
    <row r="96" spans="1:47" ht="15.7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</row>
    <row r="97" spans="1:47" ht="15.7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</row>
    <row r="98" spans="1:47" ht="15.7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</row>
    <row r="99" spans="1:47" ht="15.7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</row>
    <row r="100" spans="1:47" ht="15.7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</row>
    <row r="101" spans="1:47" ht="15.7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</row>
    <row r="102" spans="1:47" ht="15.7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</row>
    <row r="103" spans="1:47" ht="15.7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</row>
    <row r="104" spans="1:47" ht="15.7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</row>
    <row r="105" spans="1:47" ht="15.7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</row>
    <row r="106" spans="1:47" ht="15.7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</row>
    <row r="107" spans="1:47" ht="15.7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</row>
    <row r="108" spans="1:47" ht="15.7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</row>
    <row r="109" spans="1:47" ht="15.7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</row>
    <row r="110" spans="1:47" ht="15.7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</row>
    <row r="111" spans="1:47" ht="15.7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</row>
    <row r="112" spans="1:47" ht="15.7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</row>
    <row r="113" spans="1:47" ht="15.7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</row>
    <row r="114" spans="1:47" ht="15.7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</row>
    <row r="115" spans="1:47" ht="15.7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</row>
    <row r="116" spans="1:47" ht="15.7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</row>
    <row r="117" spans="1:47" ht="15.7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</row>
    <row r="118" spans="1:47" ht="15.7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</row>
    <row r="119" spans="1:47" ht="15.7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</row>
    <row r="120" spans="1:47" ht="15.7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</row>
    <row r="121" spans="1:47" ht="15.7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</row>
    <row r="122" spans="1:47" ht="15.7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</row>
    <row r="123" spans="1:47" ht="15.7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</row>
    <row r="124" spans="1:47" ht="15.7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</row>
    <row r="125" spans="1:47" ht="15.7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</row>
    <row r="126" spans="1:47" ht="15.7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</row>
    <row r="127" spans="1:47" ht="15.7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</row>
    <row r="128" spans="1:47" ht="15.7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</row>
    <row r="129" spans="1:47" ht="15.7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</row>
    <row r="130" spans="1:47" ht="15.7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</row>
    <row r="131" spans="1:47" ht="15.7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</row>
    <row r="132" spans="1:47" ht="15.7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</row>
    <row r="133" spans="1:47" ht="15.7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</row>
    <row r="134" spans="1:47" ht="15.7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</row>
    <row r="135" spans="1:47" ht="15.7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</row>
    <row r="136" spans="1:47" ht="15.7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</row>
    <row r="137" spans="1:47" ht="15.7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</row>
    <row r="138" spans="1:47" ht="15.7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</row>
    <row r="139" spans="1:47" ht="15.7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</row>
    <row r="140" spans="1:47" ht="15.7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</row>
    <row r="141" spans="1:47" ht="15.7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</row>
    <row r="142" spans="1:47" ht="15.7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</row>
    <row r="143" spans="1:47" ht="15.7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</row>
    <row r="144" spans="1:47" ht="15.7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</row>
    <row r="145" spans="1:47" ht="15.7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</row>
    <row r="146" spans="1:47" ht="15.7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</row>
    <row r="147" spans="1:47" ht="15.7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</row>
    <row r="148" spans="1:47" ht="15.7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</row>
    <row r="149" spans="1:47" ht="15.7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</row>
    <row r="150" spans="1:47" ht="15.7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</row>
    <row r="151" spans="1:47" ht="15.7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</row>
    <row r="152" spans="1:47" ht="15.7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</row>
    <row r="153" spans="1:47" ht="15.7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</row>
    <row r="154" spans="1:47" ht="15.7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</row>
    <row r="155" spans="1:47" ht="15.7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</row>
    <row r="156" spans="1:47" ht="15.7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</row>
    <row r="157" spans="1:47" ht="15.7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</row>
    <row r="158" spans="1:47" ht="15.7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</row>
    <row r="159" spans="1:47" ht="15.7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</row>
    <row r="160" spans="1:47" ht="15.7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</row>
    <row r="161" spans="1:47" ht="15.7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</row>
    <row r="162" spans="1:47" ht="15.7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</row>
    <row r="163" spans="1:47" ht="15.7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</row>
    <row r="164" spans="1:47" ht="15.7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</row>
    <row r="165" spans="1:47" ht="15.7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</row>
    <row r="166" spans="1:47" ht="15.7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</row>
    <row r="167" spans="1:47" ht="15.7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</row>
    <row r="168" spans="1:47" ht="15.7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</row>
    <row r="169" spans="1:47" ht="15.7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</row>
    <row r="170" spans="1:47" ht="15.7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</row>
    <row r="171" spans="1:47" ht="15.7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</row>
    <row r="172" spans="1:47" ht="15.7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</row>
    <row r="173" spans="1:47" ht="15.7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</row>
    <row r="174" spans="1:47" ht="15.7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</row>
    <row r="175" spans="1:47" ht="15.7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</row>
    <row r="176" spans="1:47" ht="15.7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</row>
    <row r="177" spans="1:47" ht="15.7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</row>
    <row r="178" spans="1:47" ht="15.7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</row>
    <row r="179" spans="1:47" ht="15.7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</row>
    <row r="180" spans="1:47" ht="15.7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</row>
    <row r="181" spans="1:47" ht="15.7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</row>
    <row r="182" spans="1:47" ht="15.7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</row>
    <row r="183" spans="1:47" ht="15.7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</row>
    <row r="184" spans="1:47" ht="15.7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</row>
    <row r="185" spans="1:47" ht="15.7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</row>
    <row r="186" spans="1:47" ht="15.7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</row>
    <row r="187" spans="1:47" ht="15.7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</row>
    <row r="188" spans="1:47" ht="15.7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</row>
    <row r="189" spans="1:47" ht="15.7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</row>
    <row r="190" spans="1:47" ht="15.7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</row>
    <row r="191" spans="1:47" ht="15.7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</row>
    <row r="192" spans="1:47" ht="15.7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</row>
    <row r="193" spans="1:47" ht="15.7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</row>
    <row r="194" spans="1:47" ht="15.7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</row>
    <row r="195" spans="1:47" ht="15.7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</row>
    <row r="196" spans="1:47" ht="15.7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</row>
    <row r="197" spans="1:47" ht="15.7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</row>
    <row r="198" spans="1:47" ht="15.7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</row>
    <row r="199" spans="1:47" ht="15.7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</row>
    <row r="200" spans="1:47" ht="15.7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</row>
    <row r="201" spans="1:47" ht="15.7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</row>
    <row r="202" spans="1:47" ht="15.7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</row>
    <row r="203" spans="1:47" ht="15.7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</row>
    <row r="204" spans="1:47" ht="15.7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</row>
    <row r="205" spans="1:47" ht="15.7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</row>
    <row r="206" spans="1:47" ht="15.7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</row>
    <row r="207" spans="1:47" ht="15.7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</row>
    <row r="208" spans="1:47" ht="15.7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</row>
    <row r="209" spans="1:47" ht="15.7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</row>
    <row r="210" spans="1:47" ht="15.7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</row>
    <row r="211" spans="1:47" ht="15.7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</row>
    <row r="212" spans="1:47" ht="15.7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</row>
    <row r="213" spans="1:47" ht="15.7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</row>
    <row r="214" spans="1:47" ht="15.7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</row>
    <row r="215" spans="1:47" ht="15.7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</row>
    <row r="216" spans="1:47" ht="15.7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</row>
    <row r="217" spans="1:47" ht="15.7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</row>
    <row r="218" spans="1:47" ht="15.7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</row>
    <row r="219" spans="1:47" ht="15.7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</row>
    <row r="220" spans="1:47" ht="15.7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</row>
    <row r="221" spans="1:47" ht="15.7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</row>
    <row r="222" spans="1:47" ht="15.7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</row>
    <row r="223" spans="1:47" ht="15.7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</row>
    <row r="224" spans="1:47" ht="15.7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</row>
    <row r="225" spans="1:47" ht="15.7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</row>
    <row r="226" spans="1:47" ht="15.7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</row>
    <row r="227" spans="1:47" ht="15.7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</row>
    <row r="228" spans="1:47" ht="15.7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</row>
    <row r="229" spans="1:47" ht="15.7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</row>
    <row r="230" spans="1:47" ht="15.7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</row>
    <row r="231" spans="1:47" ht="15.7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</row>
    <row r="232" spans="1:47" ht="15.7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</row>
    <row r="233" spans="1:47" ht="15.7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</row>
    <row r="234" spans="1:47" ht="15.7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</row>
    <row r="235" spans="1:47" ht="15.7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</row>
    <row r="236" spans="1:47" ht="15.7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</row>
    <row r="237" spans="1:47" ht="15.7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</row>
    <row r="238" spans="1:47" ht="15.7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</row>
    <row r="239" spans="1:47" ht="15.7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</row>
    <row r="240" spans="1:47" ht="15.7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</row>
    <row r="241" spans="1:47" ht="15.7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</row>
    <row r="242" spans="1:47" ht="15.7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</row>
    <row r="243" spans="1:47" ht="15.7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</row>
    <row r="244" spans="1:47" ht="15.7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</row>
    <row r="245" spans="1:47" ht="15.7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</row>
    <row r="246" spans="1:47" ht="15.7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</row>
    <row r="247" spans="1:47" ht="15.7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</row>
    <row r="248" spans="1:47" ht="15.7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</row>
    <row r="249" spans="1:47" ht="15.7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</row>
    <row r="250" spans="1:47" ht="15.7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</row>
    <row r="251" spans="1:47" ht="15.7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</row>
    <row r="252" spans="1:47" ht="15.7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</row>
    <row r="253" spans="1:47" ht="15.7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</row>
    <row r="254" spans="1:47" ht="15.7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</row>
    <row r="255" spans="1:47" ht="15.7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</row>
    <row r="256" spans="1:47" ht="15.7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</row>
    <row r="257" spans="1:47" ht="15.7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</row>
    <row r="258" spans="1:47" ht="15.75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</row>
    <row r="259" spans="1:47" ht="15.75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</row>
    <row r="260" spans="1:47" ht="15.75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</row>
    <row r="261" spans="1:47" ht="15.75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</row>
    <row r="262" spans="1:47" ht="15.75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</row>
    <row r="263" spans="1:47" ht="15.75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</row>
    <row r="264" spans="1:47" ht="15.75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</row>
    <row r="265" spans="1:47" ht="15.75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</row>
    <row r="266" spans="1:47" ht="15.75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</row>
    <row r="267" spans="1:47" ht="15.75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</row>
    <row r="268" spans="1:47" ht="15.75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</row>
    <row r="269" spans="1:47" ht="15.75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</row>
    <row r="270" spans="1:47" ht="15.75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</row>
    <row r="271" spans="1:47" ht="15.75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</row>
    <row r="272" spans="1:47" ht="15.75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</row>
    <row r="273" spans="1:47" ht="15.75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</row>
    <row r="274" spans="1:47" ht="15.7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</row>
    <row r="275" spans="1:47" ht="15.7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</row>
    <row r="276" spans="1:47" ht="15.7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</row>
    <row r="277" spans="1:47" ht="15.7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</row>
    <row r="278" spans="1:47" ht="15.7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</row>
    <row r="279" spans="1:47" ht="15.7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</row>
    <row r="280" spans="1:47" ht="15.7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</row>
    <row r="281" spans="1:47" ht="15.7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</row>
    <row r="282" spans="1:47" ht="15.7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</row>
    <row r="283" spans="1:47" ht="15.7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</row>
    <row r="284" spans="1:47" ht="15.7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</row>
    <row r="285" spans="1:47" ht="15.75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</row>
    <row r="286" spans="1:47" ht="15.75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</row>
    <row r="287" spans="1:47" ht="15.75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</row>
    <row r="288" spans="1:47" ht="15.75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</row>
    <row r="289" spans="1:47" ht="15.75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</row>
    <row r="290" spans="1:47" ht="15.75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</row>
    <row r="291" spans="1:47" ht="15.75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</row>
    <row r="292" spans="1:47" ht="15.75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</row>
    <row r="293" spans="1:47" ht="15.75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</row>
    <row r="294" spans="1:47" ht="15.75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</row>
    <row r="295" spans="1:47" ht="15.75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</row>
    <row r="296" spans="1:47" ht="15.75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</row>
    <row r="297" spans="1:47" ht="15.75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</row>
    <row r="298" spans="1:47" ht="15.75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</row>
    <row r="299" spans="1:47" ht="15.75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</row>
    <row r="300" spans="1:47" ht="15.75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</row>
    <row r="301" spans="1:47" ht="15.75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</row>
    <row r="302" spans="1:47" ht="15.75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</row>
    <row r="303" spans="1:47" ht="15.75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</row>
    <row r="304" spans="1:47" ht="15.75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</row>
    <row r="305" spans="1:47" ht="15.7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</row>
    <row r="306" spans="1:47" ht="15.7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</row>
    <row r="307" spans="1:47" ht="15.7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</row>
    <row r="308" spans="1:47" ht="15.7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</row>
    <row r="309" spans="1:47" ht="18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</row>
    <row r="310" spans="1:47" ht="18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</row>
    <row r="311" spans="1:47" ht="18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</row>
    <row r="312" spans="1:47" ht="18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</row>
    <row r="313" spans="1:47" ht="18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</row>
    <row r="314" spans="1:47" ht="18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</row>
    <row r="315" spans="1:47" ht="18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</row>
    <row r="316" spans="1:47" ht="18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</row>
    <row r="317" spans="1:47" ht="18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</row>
    <row r="318" spans="1:47" ht="18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</row>
    <row r="319" spans="1:47" ht="18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</row>
    <row r="320" spans="1:47" ht="18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</row>
    <row r="321" spans="1:41" ht="18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</row>
    <row r="322" spans="1:41" ht="18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</row>
    <row r="323" spans="1:41" ht="18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</row>
    <row r="324" spans="1:41" ht="18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</row>
    <row r="325" spans="1:41" ht="18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</row>
    <row r="326" spans="1:41" ht="18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</row>
    <row r="327" spans="1:41" ht="18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</row>
    <row r="328" spans="1:41" ht="18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</row>
    <row r="329" spans="1:41" ht="18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</row>
    <row r="330" spans="1:41" ht="18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</row>
    <row r="331" spans="1:41" ht="18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</row>
    <row r="332" spans="1:41" ht="18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</row>
    <row r="333" spans="1:41" ht="18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</row>
    <row r="334" spans="1:41" ht="18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</row>
    <row r="335" spans="1:41" ht="18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</row>
    <row r="336" spans="1:41" ht="18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</row>
    <row r="337" spans="1:41" ht="18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</row>
    <row r="338" spans="1:41" ht="18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</row>
    <row r="339" spans="1:41" ht="18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</row>
    <row r="340" spans="1:41" ht="18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</row>
    <row r="341" spans="1:41" ht="18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</row>
    <row r="342" spans="1:41" ht="18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</row>
    <row r="343" spans="1:41" ht="18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</row>
    <row r="344" spans="1:41" ht="18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</row>
    <row r="345" spans="1:41" ht="18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</row>
    <row r="346" spans="1:41" ht="18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</row>
    <row r="347" spans="1:41" ht="18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</row>
    <row r="348" spans="1:41" ht="18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</row>
    <row r="349" spans="1:41" ht="18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</row>
    <row r="350" spans="1:41" ht="18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</row>
    <row r="351" spans="1:41" ht="18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</row>
    <row r="352" spans="1:41" ht="18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</row>
    <row r="353" spans="1:41" ht="18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</row>
    <row r="354" spans="1:41" ht="18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</row>
    <row r="355" spans="1:41" ht="18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</row>
    <row r="356" spans="1:41" ht="18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</row>
    <row r="357" spans="1:41" ht="18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</row>
    <row r="358" spans="1:41" ht="18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</row>
    <row r="359" spans="1:41" ht="18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</row>
    <row r="360" spans="1:41" ht="18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</row>
    <row r="361" spans="1:41" ht="18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</row>
    <row r="362" spans="1:41" ht="18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</row>
    <row r="363" spans="1:41" ht="18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</row>
    <row r="364" spans="1:41" ht="18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</row>
    <row r="365" spans="1:41" ht="18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</row>
    <row r="366" spans="1:41" ht="18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</row>
    <row r="367" spans="1:41" ht="18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</row>
    <row r="368" spans="1:41" ht="18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</row>
    <row r="369" spans="1:41" ht="18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</row>
    <row r="370" spans="1:41" ht="18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</row>
    <row r="371" spans="1:41" ht="18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</row>
    <row r="372" spans="1:41" ht="18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</row>
    <row r="373" spans="1:41" ht="18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</row>
    <row r="374" spans="1:41" ht="18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</row>
    <row r="375" spans="1:41" ht="18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</row>
    <row r="376" spans="1:41" ht="18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</row>
    <row r="377" spans="1:41" ht="18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</row>
    <row r="378" spans="1:41" ht="18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</row>
    <row r="379" spans="1:41" ht="18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</row>
    <row r="380" spans="1:41" ht="18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</row>
    <row r="381" spans="1:41" ht="18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</row>
    <row r="382" spans="1:41" ht="18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</row>
    <row r="383" spans="1:41" ht="18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</row>
    <row r="384" spans="1:41" ht="18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</row>
    <row r="385" spans="1:41" ht="18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</row>
    <row r="386" spans="1:41" ht="18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</row>
    <row r="387" spans="1:41" ht="18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</row>
    <row r="388" spans="1:41" ht="18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</row>
    <row r="389" spans="1:41" ht="18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</row>
    <row r="390" spans="1:41" ht="18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</row>
    <row r="391" spans="1:41" ht="18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</row>
    <row r="392" spans="1:41" ht="18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</row>
    <row r="393" spans="1:41" ht="18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</row>
    <row r="394" spans="1:41" ht="18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</row>
    <row r="395" spans="1:41" ht="18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</row>
    <row r="396" spans="1:41" ht="18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</row>
    <row r="397" spans="1:41" ht="18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</row>
    <row r="398" spans="1:41" ht="18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</row>
    <row r="399" spans="1:41" ht="18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</row>
    <row r="400" spans="1:41" ht="18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</row>
    <row r="401" spans="1:41" ht="18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</row>
    <row r="402" spans="1:41" ht="18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</row>
    <row r="403" spans="1:41" ht="18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</row>
    <row r="404" spans="1:41" ht="18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</row>
    <row r="405" spans="1:41" ht="18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</row>
    <row r="406" spans="1:41" ht="18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</row>
    <row r="407" spans="1:41" ht="18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</row>
    <row r="408" spans="1:41" ht="18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</row>
    <row r="409" spans="1:41" ht="18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</row>
    <row r="410" spans="1:41" ht="18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</row>
    <row r="411" spans="1:41" ht="18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</row>
    <row r="412" spans="1:41" ht="18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</row>
    <row r="413" spans="1:41" ht="18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</row>
    <row r="414" spans="1:41" ht="18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</row>
    <row r="415" spans="1:41" ht="18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</row>
    <row r="416" spans="1:41" ht="18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</row>
    <row r="417" spans="1:41" ht="18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</row>
    <row r="418" spans="1:41" ht="18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</row>
    <row r="419" spans="1:41" ht="18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</row>
    <row r="420" spans="1:41" ht="18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</row>
    <row r="421" spans="1:41" ht="18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</row>
    <row r="422" spans="1:41" ht="18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</row>
    <row r="423" spans="1:41" ht="18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</row>
    <row r="424" spans="1:41" ht="18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</row>
    <row r="425" spans="1:41" ht="18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</row>
    <row r="426" spans="1:41" ht="18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</row>
    <row r="427" spans="1:41" ht="18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</row>
    <row r="428" spans="1:41" ht="18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</row>
    <row r="429" spans="1:41" ht="18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</row>
    <row r="430" spans="1:41" ht="18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</row>
    <row r="431" spans="1:41" ht="18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</row>
    <row r="432" spans="1:41" ht="18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</row>
    <row r="433" spans="1:41" ht="18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</row>
    <row r="434" spans="1:41" ht="18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</row>
    <row r="435" spans="1:41" ht="18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</row>
    <row r="436" spans="1:41" ht="18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</row>
    <row r="437" spans="1:41" ht="18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</row>
    <row r="438" spans="1:41" ht="18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</row>
    <row r="439" spans="1:41" ht="18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</row>
    <row r="440" spans="1:41" ht="18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</row>
    <row r="441" spans="1:41" ht="18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</row>
    <row r="442" spans="1:41" ht="18" x14ac:dyDescent="0.25"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</row>
    <row r="443" spans="1:41" ht="18" x14ac:dyDescent="0.25"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</row>
  </sheetData>
  <sheetProtection password="CF5F" sheet="1" objects="1" scenarios="1"/>
  <mergeCells count="2">
    <mergeCell ref="A1:K1"/>
    <mergeCell ref="C32:Q3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Капитални инвестиции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2012-07-23T17:11:29Z</dcterms:created>
  <dcterms:modified xsi:type="dcterms:W3CDTF">2013-06-25T12:14:47Z</dcterms:modified>
</cp:coreProperties>
</file>